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ia.petrucci\Desktop\FESIGENE\2026\"/>
    </mc:Choice>
  </mc:AlternateContent>
  <xr:revisionPtr revIDLastSave="0" documentId="13_ncr:1_{C7DBA18C-1852-4E16-A273-B3BF6606EB9A}" xr6:coauthVersionLast="47" xr6:coauthVersionMax="47" xr10:uidLastSave="{00000000-0000-0000-0000-000000000000}"/>
  <bookViews>
    <workbookView xWindow="-120" yWindow="-120" windowWidth="29040" windowHeight="15840" xr2:uid="{602FC864-8DFD-402D-AD34-BDE87D1B1593}"/>
  </bookViews>
  <sheets>
    <sheet name="SCHEDA OK PER RIUNIO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3" i="1" l="1"/>
  <c r="C68" i="1" l="1"/>
  <c r="F67" i="1"/>
  <c r="C67" i="1"/>
  <c r="C63" i="1"/>
  <c r="F62" i="1"/>
  <c r="C62" i="1"/>
  <c r="E46" i="1"/>
  <c r="E39" i="1"/>
  <c r="E38" i="1"/>
  <c r="E28" i="1"/>
  <c r="E23" i="1"/>
  <c r="E22" i="1"/>
  <c r="E16" i="1"/>
  <c r="E14" i="1"/>
  <c r="E9" i="1"/>
  <c r="E7" i="1"/>
  <c r="E6" i="1"/>
  <c r="E5" i="1"/>
  <c r="E32" i="1" l="1"/>
</calcChain>
</file>

<file path=xl/sharedStrings.xml><?xml version="1.0" encoding="utf-8"?>
<sst xmlns="http://schemas.openxmlformats.org/spreadsheetml/2006/main" count="44" uniqueCount="43">
  <si>
    <t>F.E.S.I. 2026</t>
  </si>
  <si>
    <t>DESTINATARI</t>
  </si>
  <si>
    <t>Numero turni previsti anno 2026</t>
  </si>
  <si>
    <t>Importo unitario</t>
  </si>
  <si>
    <t>Onere  anno 2026</t>
  </si>
  <si>
    <r>
      <rPr>
        <b/>
        <sz val="16"/>
        <rFont val="Times New Roman"/>
        <family val="1"/>
      </rPr>
      <t>A1</t>
    </r>
    <r>
      <rPr>
        <sz val="16"/>
        <rFont val="Times New Roman"/>
        <family val="1"/>
      </rPr>
      <t xml:space="preserve">  SERVIZI OPERATIVI  (mattina)</t>
    </r>
  </si>
  <si>
    <r>
      <rPr>
        <b/>
        <sz val="16"/>
        <rFont val="Times New Roman"/>
        <family val="1"/>
      </rPr>
      <t>A1</t>
    </r>
    <r>
      <rPr>
        <sz val="16"/>
        <rFont val="Times New Roman"/>
        <family val="1"/>
      </rPr>
      <t xml:space="preserve">  SERVIZI OPERATIVI ( pomeriggio)</t>
    </r>
  </si>
  <si>
    <r>
      <rPr>
        <b/>
        <sz val="16"/>
        <rFont val="Times New Roman"/>
        <family val="1"/>
      </rPr>
      <t>A1</t>
    </r>
    <r>
      <rPr>
        <sz val="16"/>
        <rFont val="Times New Roman"/>
        <family val="1"/>
      </rPr>
      <t xml:space="preserve">  SERVIZI OPERATIVI ( notte)</t>
    </r>
  </si>
  <si>
    <t>A2  SERVIZI NON COMPRESI IN A1</t>
  </si>
  <si>
    <t xml:space="preserve">B1-B3) Sedi disagiate </t>
  </si>
  <si>
    <t>B4-  24 e 31 dicembre 2026</t>
  </si>
  <si>
    <t>B5 - Reperibilità</t>
  </si>
  <si>
    <t xml:space="preserve">B6- Turni ATSM </t>
  </si>
  <si>
    <t>B7- Interventi operativi su disposizione Prap</t>
  </si>
  <si>
    <t>B8) Turni sezioni media sicurezza</t>
  </si>
  <si>
    <t>C1/C2  Comandanti e Vice Comandanti</t>
  </si>
  <si>
    <t xml:space="preserve">C3) Responsabili Nuclei </t>
  </si>
  <si>
    <t>Contrattazione decentrata</t>
  </si>
  <si>
    <t>Totale risorse</t>
  </si>
  <si>
    <t>LEGENDA</t>
  </si>
  <si>
    <t>365-52-13= 300</t>
  </si>
  <si>
    <t>soglia di eccellenza per A1 6 gg = 280</t>
  </si>
  <si>
    <t>280-48 =232 soglia di eccellenza per A1 5 gg lavorativi (48 è data da 21-17)x 12</t>
  </si>
  <si>
    <t>(21+17)/2= 19 MEDIA DEI TURNI GIORNALIERI RICHIESTI IN UN MESE NEL FESI 2016</t>
  </si>
  <si>
    <t>5550000/280= 19821</t>
  </si>
  <si>
    <t>5.550.000/228=24342 PERSONALE FESI 2016 CON TURNI GIORNALIERI RILEVATI SU A1</t>
  </si>
  <si>
    <t>24342-18780= 5562</t>
  </si>
  <si>
    <t>TURNI A2 FESI 2016 1.750.000/228 = 7675</t>
  </si>
  <si>
    <t>3,60x228= 820 euro (quota annuale A1 fesi 2016 su media di 228 gg)</t>
  </si>
  <si>
    <t>21 X 3,60= 75,60 X 12=907,20</t>
  </si>
  <si>
    <t>21 x 1,80  = 37,80 x 12= 453,60</t>
  </si>
  <si>
    <t>17 x 3,60= 61,20 x 12 = 734,40</t>
  </si>
  <si>
    <t>17 x 1,80= 30,60 x 12= 367,20</t>
  </si>
  <si>
    <t>1,80x228=410 euro (quota annuale FESI 2016 A2 su media 228 gg)</t>
  </si>
  <si>
    <t>media</t>
  </si>
  <si>
    <t>su 6 gg(21x12)</t>
  </si>
  <si>
    <t>su 5 gg(17x12)</t>
  </si>
  <si>
    <t>su 6 gg(20x12)</t>
  </si>
  <si>
    <t>su 5 gg(16x12)</t>
  </si>
  <si>
    <t xml:space="preserve">                                                    DIPARTIMENTO AMMINISTRAZIONE PENITENZIARIA</t>
  </si>
  <si>
    <t>B9 Turni gom reparti 41 bis</t>
  </si>
  <si>
    <r>
      <t>A3</t>
    </r>
    <r>
      <rPr>
        <b/>
        <sz val="16"/>
        <rFont val="Times New Roman"/>
        <family val="1"/>
      </rPr>
      <t>-</t>
    </r>
    <r>
      <rPr>
        <sz val="16"/>
        <rFont val="Times New Roman"/>
        <family val="1"/>
      </rPr>
      <t xml:space="preserve"> Bonus </t>
    </r>
  </si>
  <si>
    <t>C4) Compenso giornaliero sostituzione Comandante di Reparto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</si>
</sst>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64" formatCode="_-[$€-2]\ * #,##0.00_-;\-[$€-2]\ * #,##0.00_-;_-[$€-2]\ * &quot;-&quot;??_-"/>
    <numFmt numFmtId="165" formatCode="_-[$€-2]\ * #,##0.000_-;\-[$€-2]\ * #,##0.000_-;_-[$€-2]\ * &quot;-&quot;??_-"/>
    <numFmt numFmtId="166" formatCode="_-* #,##0.00\ _€_-;\-* #,##0.00\ _€_-;_-* &quot;-&quot;??\ _€_-;_-@_-"/>
    <numFmt numFmtId="167" formatCode="_-[$€-2]\ * #,##0.00_-;\-[$€-2]\ * #,##0.00_-;_-[$€-2]\ 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sz val="16"/>
      <name val="Times New Roman"/>
      <family val="1"/>
    </font>
    <font>
      <sz val="1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1" applyFont="1" applyAlignment="1">
      <alignment horizontal="center" vertical="center"/>
    </xf>
    <xf numFmtId="0" fontId="1" fillId="0" borderId="0" xfId="1"/>
    <xf numFmtId="0" fontId="2" fillId="0" borderId="0" xfId="1" applyFont="1"/>
    <xf numFmtId="0" fontId="4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justify" vertical="center"/>
    </xf>
    <xf numFmtId="0" fontId="5" fillId="0" borderId="2" xfId="1" applyFont="1" applyBorder="1" applyAlignment="1">
      <alignment horizontal="left" vertical="justify"/>
    </xf>
    <xf numFmtId="41" fontId="5" fillId="0" borderId="2" xfId="1" applyNumberFormat="1" applyFont="1" applyBorder="1"/>
    <xf numFmtId="4" fontId="5" fillId="0" borderId="2" xfId="1" applyNumberFormat="1" applyFont="1" applyBorder="1"/>
    <xf numFmtId="164" fontId="5" fillId="0" borderId="2" xfId="2" applyFont="1" applyBorder="1" applyAlignment="1"/>
    <xf numFmtId="165" fontId="5" fillId="0" borderId="3" xfId="2" applyNumberFormat="1" applyFont="1" applyBorder="1" applyAlignment="1"/>
    <xf numFmtId="165" fontId="6" fillId="0" borderId="0" xfId="2" applyNumberFormat="1" applyFont="1" applyBorder="1" applyAlignment="1"/>
    <xf numFmtId="41" fontId="6" fillId="0" borderId="0" xfId="1" applyNumberFormat="1" applyFont="1"/>
    <xf numFmtId="4" fontId="1" fillId="0" borderId="0" xfId="1" applyNumberFormat="1"/>
    <xf numFmtId="166" fontId="1" fillId="0" borderId="0" xfId="1" applyNumberFormat="1"/>
    <xf numFmtId="0" fontId="4" fillId="0" borderId="2" xfId="1" applyFont="1" applyBorder="1" applyAlignment="1">
      <alignment horizontal="left" vertical="justify"/>
    </xf>
    <xf numFmtId="164" fontId="1" fillId="0" borderId="0" xfId="1" applyNumberFormat="1"/>
    <xf numFmtId="41" fontId="1" fillId="0" borderId="0" xfId="1" applyNumberFormat="1"/>
    <xf numFmtId="41" fontId="4" fillId="0" borderId="2" xfId="1" applyNumberFormat="1" applyFont="1" applyBorder="1"/>
    <xf numFmtId="4" fontId="4" fillId="0" borderId="2" xfId="1" applyNumberFormat="1" applyFont="1" applyBorder="1"/>
    <xf numFmtId="164" fontId="4" fillId="0" borderId="2" xfId="2" applyFont="1" applyBorder="1" applyAlignment="1"/>
    <xf numFmtId="167" fontId="1" fillId="0" borderId="0" xfId="1" applyNumberFormat="1"/>
    <xf numFmtId="0" fontId="7" fillId="0" borderId="2" xfId="1" applyFont="1" applyBorder="1" applyAlignment="1">
      <alignment horizontal="left" vertical="justify"/>
    </xf>
    <xf numFmtId="41" fontId="7" fillId="0" borderId="2" xfId="1" applyNumberFormat="1" applyFont="1" applyBorder="1"/>
    <xf numFmtId="4" fontId="7" fillId="0" borderId="2" xfId="1" applyNumberFormat="1" applyFont="1" applyBorder="1"/>
    <xf numFmtId="164" fontId="7" fillId="0" borderId="2" xfId="2" applyFont="1" applyBorder="1" applyAlignment="1"/>
    <xf numFmtId="165" fontId="7" fillId="0" borderId="3" xfId="2" applyNumberFormat="1" applyFont="1" applyBorder="1" applyAlignment="1"/>
    <xf numFmtId="0" fontId="1" fillId="0" borderId="0" xfId="1" applyAlignment="1">
      <alignment horizontal="left"/>
    </xf>
    <xf numFmtId="0" fontId="6" fillId="0" borderId="1" xfId="1" applyFont="1" applyBorder="1" applyAlignment="1">
      <alignment horizontal="left" vertical="justify"/>
    </xf>
    <xf numFmtId="41" fontId="6" fillId="0" borderId="1" xfId="1" applyNumberFormat="1" applyFont="1" applyBorder="1"/>
    <xf numFmtId="4" fontId="6" fillId="0" borderId="1" xfId="1" applyNumberFormat="1" applyFont="1" applyBorder="1"/>
    <xf numFmtId="164" fontId="6" fillId="0" borderId="1" xfId="2" applyFont="1" applyBorder="1" applyAlignment="1"/>
    <xf numFmtId="165" fontId="6" fillId="0" borderId="3" xfId="2" applyNumberFormat="1" applyFont="1" applyBorder="1" applyAlignment="1"/>
    <xf numFmtId="0" fontId="8" fillId="0" borderId="0" xfId="1" applyFont="1"/>
    <xf numFmtId="0" fontId="2" fillId="0" borderId="0" xfId="1" applyFont="1" applyAlignment="1">
      <alignment horizontal="left" vertical="center"/>
    </xf>
  </cellXfs>
  <cellStyles count="3">
    <cellStyle name="Euro" xfId="2" xr:uid="{0CBB0409-01B1-43D9-916E-C40FFCB64EAC}"/>
    <cellStyle name="Normale" xfId="0" builtinId="0"/>
    <cellStyle name="Normale 2" xfId="1" xr:uid="{8E2944D2-6A19-49CC-9F0C-8892DC95B7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5BD40-62E6-4AA1-8C23-7BDE42E8479F}">
  <dimension ref="B1:T68"/>
  <sheetViews>
    <sheetView tabSelected="1" topLeftCell="A2" zoomScale="75" zoomScaleNormal="75" zoomScaleSheetLayoutView="100" workbookViewId="0">
      <selection activeCell="B28" sqref="B28"/>
    </sheetView>
  </sheetViews>
  <sheetFormatPr defaultColWidth="8.85546875" defaultRowHeight="12.75" x14ac:dyDescent="0.2"/>
  <cols>
    <col min="1" max="1" width="55.5703125" style="2" customWidth="1"/>
    <col min="2" max="2" width="76.42578125" style="2" customWidth="1"/>
    <col min="3" max="3" width="30.140625" style="2" customWidth="1"/>
    <col min="4" max="4" width="18.140625" style="2" customWidth="1"/>
    <col min="5" max="5" width="30.7109375" style="2" customWidth="1"/>
    <col min="6" max="6" width="25.42578125" style="2" bestFit="1" customWidth="1"/>
    <col min="7" max="7" width="25.140625" style="2" customWidth="1"/>
    <col min="8" max="8" width="19" style="2" bestFit="1" customWidth="1"/>
    <col min="9" max="9" width="33.5703125" style="2" customWidth="1"/>
    <col min="10" max="12" width="8.85546875" style="2" customWidth="1"/>
    <col min="13" max="13" width="12" style="2" customWidth="1"/>
    <col min="14" max="14" width="11.85546875" style="2" customWidth="1"/>
    <col min="15" max="15" width="11.7109375" style="2" customWidth="1"/>
    <col min="16" max="16" width="18" style="2" bestFit="1" customWidth="1"/>
    <col min="17" max="17" width="16.140625" style="2" bestFit="1" customWidth="1"/>
    <col min="18" max="18" width="9.42578125" style="2" bestFit="1" customWidth="1"/>
    <col min="19" max="19" width="16.85546875" style="2" bestFit="1" customWidth="1"/>
    <col min="20" max="20" width="12.28515625" style="2" bestFit="1" customWidth="1"/>
    <col min="21" max="16384" width="8.85546875" style="2"/>
  </cols>
  <sheetData>
    <row r="1" spans="2:20" ht="37.5" customHeight="1" x14ac:dyDescent="0.2">
      <c r="B1" s="34" t="s">
        <v>39</v>
      </c>
      <c r="C1" s="34"/>
      <c r="D1" s="34"/>
      <c r="E1" s="34"/>
      <c r="F1" s="34"/>
      <c r="G1" s="1"/>
      <c r="H1" s="1"/>
    </row>
    <row r="2" spans="2:20" ht="20.25" x14ac:dyDescent="0.3">
      <c r="B2" s="3" t="s">
        <v>0</v>
      </c>
      <c r="C2" s="3"/>
      <c r="D2" s="3"/>
      <c r="E2" s="3"/>
      <c r="F2" s="3"/>
    </row>
    <row r="3" spans="2:20" ht="40.5" x14ac:dyDescent="0.3">
      <c r="B3" s="4" t="s">
        <v>1</v>
      </c>
      <c r="C3" s="5" t="s">
        <v>2</v>
      </c>
      <c r="D3" s="5" t="s">
        <v>3</v>
      </c>
      <c r="E3" s="5" t="s">
        <v>4</v>
      </c>
      <c r="F3" s="3"/>
    </row>
    <row r="4" spans="2:20" ht="19.5" customHeight="1" x14ac:dyDescent="0.3">
      <c r="B4" s="6"/>
      <c r="C4" s="7"/>
      <c r="D4" s="8"/>
      <c r="E4" s="9"/>
      <c r="F4" s="10"/>
      <c r="G4" s="11"/>
      <c r="H4" s="11"/>
      <c r="M4" s="12"/>
      <c r="N4" s="13"/>
    </row>
    <row r="5" spans="2:20" ht="19.5" customHeight="1" x14ac:dyDescent="0.3">
      <c r="B5" s="6" t="s">
        <v>5</v>
      </c>
      <c r="C5" s="7">
        <v>3450000</v>
      </c>
      <c r="D5" s="8">
        <v>4.7</v>
      </c>
      <c r="E5" s="9">
        <f>C5*D5</f>
        <v>16215000</v>
      </c>
      <c r="F5" s="10"/>
      <c r="G5" s="11"/>
      <c r="H5" s="11"/>
      <c r="L5" s="13"/>
      <c r="M5" s="12"/>
      <c r="N5" s="13"/>
      <c r="P5" s="14"/>
      <c r="Q5" s="14"/>
      <c r="R5" s="14"/>
      <c r="T5" s="14"/>
    </row>
    <row r="6" spans="2:20" ht="19.5" customHeight="1" x14ac:dyDescent="0.3">
      <c r="B6" s="6" t="s">
        <v>6</v>
      </c>
      <c r="C6" s="7">
        <v>1500000</v>
      </c>
      <c r="D6" s="8">
        <v>5.65</v>
      </c>
      <c r="E6" s="9">
        <f>C6*D6</f>
        <v>8475000</v>
      </c>
      <c r="F6" s="10"/>
      <c r="G6" s="11"/>
      <c r="H6" s="11"/>
      <c r="L6" s="13"/>
      <c r="M6" s="12"/>
      <c r="N6" s="13"/>
      <c r="P6" s="14"/>
      <c r="Q6" s="14"/>
      <c r="R6" s="14"/>
    </row>
    <row r="7" spans="2:20" ht="19.5" customHeight="1" x14ac:dyDescent="0.3">
      <c r="B7" s="6" t="s">
        <v>7</v>
      </c>
      <c r="C7" s="7">
        <v>810000</v>
      </c>
      <c r="D7" s="8">
        <v>6.75</v>
      </c>
      <c r="E7" s="9">
        <f>C7*D7</f>
        <v>5467500</v>
      </c>
      <c r="F7" s="10"/>
      <c r="G7" s="11"/>
      <c r="H7" s="11"/>
      <c r="L7" s="13"/>
      <c r="M7" s="12"/>
      <c r="N7" s="13"/>
      <c r="P7" s="14"/>
      <c r="Q7" s="14"/>
      <c r="R7" s="14"/>
    </row>
    <row r="8" spans="2:20" ht="26.25" customHeight="1" x14ac:dyDescent="0.3">
      <c r="B8" s="6"/>
      <c r="C8" s="7"/>
      <c r="D8" s="8"/>
      <c r="E8" s="9"/>
      <c r="F8" s="10"/>
      <c r="G8" s="11"/>
      <c r="H8" s="11"/>
      <c r="L8" s="13"/>
      <c r="M8" s="12"/>
      <c r="N8" s="13"/>
      <c r="P8" s="14"/>
      <c r="Q8" s="14"/>
      <c r="R8" s="14"/>
    </row>
    <row r="9" spans="2:20" ht="19.5" customHeight="1" x14ac:dyDescent="0.3">
      <c r="B9" s="6" t="s">
        <v>8</v>
      </c>
      <c r="C9" s="7">
        <v>780000</v>
      </c>
      <c r="D9" s="8">
        <v>2</v>
      </c>
      <c r="E9" s="9">
        <f t="shared" ref="E9" si="0">C9*D9</f>
        <v>1560000</v>
      </c>
      <c r="F9" s="10"/>
      <c r="G9" s="11"/>
      <c r="H9" s="11"/>
      <c r="L9" s="13"/>
      <c r="M9" s="12"/>
      <c r="N9" s="13"/>
      <c r="P9" s="14"/>
      <c r="Q9" s="14"/>
      <c r="R9" s="14"/>
    </row>
    <row r="10" spans="2:20" ht="19.5" customHeight="1" x14ac:dyDescent="0.3">
      <c r="B10" s="15"/>
      <c r="C10" s="7"/>
      <c r="D10" s="8"/>
      <c r="E10" s="9"/>
      <c r="F10" s="10"/>
      <c r="G10" s="11"/>
      <c r="H10" s="11"/>
      <c r="L10" s="13"/>
      <c r="M10" s="12"/>
      <c r="N10" s="13"/>
      <c r="P10" s="14"/>
      <c r="Q10" s="14"/>
      <c r="R10" s="14"/>
    </row>
    <row r="11" spans="2:20" ht="19.5" customHeight="1" x14ac:dyDescent="0.3">
      <c r="B11" s="6" t="s">
        <v>9</v>
      </c>
      <c r="C11" s="7">
        <v>220000</v>
      </c>
      <c r="D11" s="8"/>
      <c r="E11" s="9">
        <v>370000</v>
      </c>
      <c r="F11" s="10"/>
      <c r="G11" s="11"/>
      <c r="H11" s="11"/>
      <c r="L11" s="13"/>
      <c r="M11" s="12"/>
      <c r="N11" s="13"/>
      <c r="P11" s="14"/>
      <c r="Q11" s="14"/>
      <c r="R11" s="14"/>
    </row>
    <row r="12" spans="2:20" ht="19.5" customHeight="1" x14ac:dyDescent="0.3">
      <c r="B12" s="6"/>
      <c r="C12" s="7"/>
      <c r="D12" s="8"/>
      <c r="E12" s="9"/>
      <c r="F12" s="10"/>
      <c r="G12" s="11"/>
      <c r="H12" s="11"/>
      <c r="L12" s="13"/>
      <c r="M12" s="12"/>
      <c r="N12" s="13"/>
      <c r="P12" s="14"/>
      <c r="Q12" s="14"/>
      <c r="R12" s="14"/>
    </row>
    <row r="13" spans="2:20" ht="19.5" customHeight="1" x14ac:dyDescent="0.3">
      <c r="B13" s="6" t="s">
        <v>10</v>
      </c>
      <c r="C13" s="7">
        <v>6000</v>
      </c>
      <c r="D13" s="8">
        <v>55</v>
      </c>
      <c r="E13" s="9">
        <f>SUM(C13*D13)</f>
        <v>330000</v>
      </c>
      <c r="F13" s="10"/>
      <c r="G13" s="11"/>
      <c r="H13" s="11"/>
      <c r="L13" s="13"/>
      <c r="M13" s="12"/>
      <c r="N13" s="13"/>
      <c r="P13" s="14"/>
      <c r="Q13" s="14"/>
      <c r="R13" s="14"/>
    </row>
    <row r="14" spans="2:20" ht="19.5" customHeight="1" x14ac:dyDescent="0.3">
      <c r="B14" s="6" t="s">
        <v>11</v>
      </c>
      <c r="C14" s="7">
        <v>40000</v>
      </c>
      <c r="D14" s="8">
        <v>10</v>
      </c>
      <c r="E14" s="9">
        <f>SUM(C14*D14)</f>
        <v>400000</v>
      </c>
      <c r="F14" s="10"/>
      <c r="G14" s="11"/>
      <c r="H14" s="11"/>
      <c r="L14" s="13"/>
      <c r="M14" s="12"/>
      <c r="N14" s="13"/>
      <c r="P14" s="14"/>
      <c r="Q14" s="14"/>
      <c r="R14" s="14"/>
    </row>
    <row r="15" spans="2:20" ht="19.5" customHeight="1" x14ac:dyDescent="0.3">
      <c r="B15" s="6"/>
      <c r="C15" s="7"/>
      <c r="D15" s="8"/>
      <c r="E15" s="9">
        <v>0</v>
      </c>
      <c r="F15" s="10"/>
      <c r="G15" s="11"/>
      <c r="H15" s="11"/>
      <c r="L15" s="13"/>
      <c r="M15" s="12"/>
      <c r="N15" s="13"/>
      <c r="P15" s="14"/>
      <c r="Q15" s="14"/>
      <c r="R15" s="14"/>
    </row>
    <row r="16" spans="2:20" ht="19.5" customHeight="1" x14ac:dyDescent="0.3">
      <c r="B16" s="6" t="s">
        <v>12</v>
      </c>
      <c r="C16" s="7">
        <v>50000</v>
      </c>
      <c r="D16" s="8">
        <v>3</v>
      </c>
      <c r="E16" s="9">
        <f>SUM(C16*D16)</f>
        <v>150000</v>
      </c>
      <c r="F16" s="10"/>
      <c r="G16" s="11"/>
      <c r="H16" s="11"/>
      <c r="M16" s="12"/>
      <c r="N16" s="13"/>
      <c r="P16" s="14"/>
      <c r="S16" s="16"/>
    </row>
    <row r="17" spans="2:20" ht="19.5" customHeight="1" x14ac:dyDescent="0.3">
      <c r="B17" s="15"/>
      <c r="C17" s="7"/>
      <c r="D17" s="8"/>
      <c r="E17" s="9"/>
      <c r="F17" s="10"/>
      <c r="G17" s="11"/>
      <c r="H17" s="11"/>
      <c r="M17" s="12"/>
      <c r="N17" s="13"/>
      <c r="P17" s="14"/>
      <c r="S17" s="16"/>
    </row>
    <row r="18" spans="2:20" ht="19.5" customHeight="1" x14ac:dyDescent="0.3">
      <c r="B18" s="6" t="s">
        <v>13</v>
      </c>
      <c r="C18" s="7"/>
      <c r="D18" s="8">
        <v>15</v>
      </c>
      <c r="E18" s="9">
        <v>20000</v>
      </c>
      <c r="F18" s="10"/>
      <c r="G18" s="11"/>
      <c r="H18" s="11"/>
      <c r="M18" s="12"/>
      <c r="N18" s="13"/>
      <c r="P18" s="14"/>
      <c r="T18" s="17"/>
    </row>
    <row r="19" spans="2:20" ht="19.5" customHeight="1" x14ac:dyDescent="0.3">
      <c r="B19" s="6"/>
      <c r="C19" s="7"/>
      <c r="D19" s="8"/>
      <c r="E19" s="9"/>
      <c r="F19" s="10"/>
      <c r="G19" s="11"/>
      <c r="H19" s="11"/>
      <c r="M19" s="12"/>
      <c r="N19" s="13"/>
      <c r="P19" s="14"/>
      <c r="T19" s="17"/>
    </row>
    <row r="20" spans="2:20" ht="19.5" customHeight="1" x14ac:dyDescent="0.3">
      <c r="B20" s="6" t="s">
        <v>14</v>
      </c>
      <c r="C20" s="7"/>
      <c r="D20" s="8">
        <v>3</v>
      </c>
      <c r="E20" s="9">
        <v>3000000</v>
      </c>
      <c r="F20" s="10"/>
      <c r="G20" s="11"/>
      <c r="H20" s="11"/>
      <c r="M20" s="12"/>
      <c r="N20" s="13"/>
      <c r="P20" s="14"/>
      <c r="T20" s="17"/>
    </row>
    <row r="21" spans="2:20" ht="19.5" customHeight="1" x14ac:dyDescent="0.3">
      <c r="B21" s="6"/>
      <c r="C21" s="7"/>
      <c r="D21" s="8"/>
      <c r="E21" s="9"/>
      <c r="F21" s="10"/>
      <c r="G21" s="11"/>
      <c r="H21" s="11"/>
      <c r="M21" s="12"/>
      <c r="N21" s="13"/>
      <c r="P21" s="14"/>
      <c r="T21" s="17"/>
    </row>
    <row r="22" spans="2:20" ht="19.5" customHeight="1" x14ac:dyDescent="0.3">
      <c r="B22" s="6" t="s">
        <v>40</v>
      </c>
      <c r="C22" s="7">
        <v>155000</v>
      </c>
      <c r="D22" s="8">
        <v>3</v>
      </c>
      <c r="E22" s="9">
        <f>SUM(C22*D22)</f>
        <v>465000</v>
      </c>
      <c r="F22" s="10"/>
      <c r="G22" s="11"/>
      <c r="H22" s="11"/>
      <c r="M22" s="12"/>
      <c r="N22" s="13"/>
      <c r="P22" s="14"/>
      <c r="T22" s="17"/>
    </row>
    <row r="23" spans="2:20" ht="19.5" customHeight="1" x14ac:dyDescent="0.3">
      <c r="B23" s="15"/>
      <c r="C23" s="18"/>
      <c r="D23" s="19"/>
      <c r="E23" s="20">
        <f t="shared" ref="E23" si="1">SUM(C23*D23)</f>
        <v>0</v>
      </c>
      <c r="F23" s="10"/>
      <c r="G23" s="11"/>
      <c r="H23" s="11"/>
      <c r="M23" s="12"/>
      <c r="N23" s="13"/>
      <c r="P23" s="14"/>
      <c r="T23" s="17"/>
    </row>
    <row r="24" spans="2:20" ht="19.5" customHeight="1" x14ac:dyDescent="0.3">
      <c r="B24" s="6" t="s">
        <v>15</v>
      </c>
      <c r="C24" s="7"/>
      <c r="D24" s="8"/>
      <c r="E24" s="9">
        <v>60000</v>
      </c>
      <c r="F24" s="10"/>
      <c r="G24" s="11"/>
      <c r="H24" s="11"/>
      <c r="M24" s="12"/>
      <c r="N24" s="13"/>
      <c r="P24" s="14"/>
    </row>
    <row r="25" spans="2:20" ht="19.5" customHeight="1" x14ac:dyDescent="0.3">
      <c r="B25" s="6"/>
      <c r="C25" s="7"/>
      <c r="D25" s="8"/>
      <c r="E25" s="9"/>
      <c r="F25" s="10"/>
      <c r="G25" s="11"/>
      <c r="H25" s="11"/>
      <c r="M25" s="12"/>
      <c r="N25" s="13"/>
      <c r="P25" s="14"/>
    </row>
    <row r="26" spans="2:20" ht="19.5" customHeight="1" x14ac:dyDescent="0.3">
      <c r="B26" s="6" t="s">
        <v>16</v>
      </c>
      <c r="C26" s="7"/>
      <c r="D26" s="8"/>
      <c r="E26" s="9">
        <v>40000</v>
      </c>
      <c r="F26" s="10"/>
      <c r="G26" s="11"/>
      <c r="H26" s="11"/>
      <c r="M26" s="12"/>
      <c r="N26" s="13"/>
      <c r="P26" s="14"/>
    </row>
    <row r="27" spans="2:20" ht="19.5" customHeight="1" x14ac:dyDescent="0.3">
      <c r="B27" s="6"/>
      <c r="C27" s="7"/>
      <c r="D27" s="8"/>
      <c r="E27" s="9"/>
      <c r="F27" s="10"/>
      <c r="G27" s="11"/>
      <c r="H27" s="11"/>
      <c r="M27" s="12"/>
      <c r="N27" s="13"/>
      <c r="P27" s="14"/>
    </row>
    <row r="28" spans="2:20" ht="19.5" customHeight="1" x14ac:dyDescent="0.3">
      <c r="B28" s="6" t="s">
        <v>42</v>
      </c>
      <c r="C28" s="7">
        <v>35000</v>
      </c>
      <c r="D28" s="8">
        <v>3</v>
      </c>
      <c r="E28" s="9">
        <f>SUM(C28*D28)</f>
        <v>105000</v>
      </c>
      <c r="F28" s="10"/>
      <c r="G28" s="11"/>
      <c r="H28" s="11"/>
      <c r="M28" s="12"/>
      <c r="N28" s="13"/>
      <c r="P28" s="14"/>
    </row>
    <row r="29" spans="2:20" ht="19.5" customHeight="1" x14ac:dyDescent="0.3">
      <c r="B29" s="15"/>
      <c r="C29" s="7"/>
      <c r="D29" s="8"/>
      <c r="E29" s="9"/>
      <c r="F29" s="10"/>
      <c r="G29" s="11"/>
      <c r="H29" s="11"/>
      <c r="M29" s="12"/>
      <c r="N29" s="13"/>
      <c r="P29" s="14"/>
    </row>
    <row r="30" spans="2:20" ht="19.5" customHeight="1" x14ac:dyDescent="0.3">
      <c r="B30" s="6" t="s">
        <v>41</v>
      </c>
      <c r="C30" s="7"/>
      <c r="D30" s="8"/>
      <c r="E30" s="9">
        <v>6000000</v>
      </c>
      <c r="F30" s="10"/>
      <c r="G30" s="11"/>
      <c r="H30" s="11"/>
      <c r="M30" s="12"/>
      <c r="N30" s="13"/>
      <c r="P30" s="14"/>
    </row>
    <row r="31" spans="2:20" ht="19.5" customHeight="1" x14ac:dyDescent="0.3">
      <c r="B31" s="6"/>
      <c r="C31" s="7"/>
      <c r="D31" s="8"/>
      <c r="E31" s="9"/>
      <c r="F31" s="10"/>
      <c r="G31" s="11"/>
      <c r="H31" s="11"/>
      <c r="M31" s="12"/>
      <c r="N31" s="13"/>
      <c r="P31" s="14"/>
    </row>
    <row r="32" spans="2:20" ht="19.5" customHeight="1" x14ac:dyDescent="0.3">
      <c r="B32" s="6" t="s">
        <v>17</v>
      </c>
      <c r="C32" s="7"/>
      <c r="D32" s="8"/>
      <c r="E32" s="9">
        <f>SUM(E34-E5-E6-E7-E9-E11-E13-E14-E16-E18-E20-E22-E24-E26-E28-E30)</f>
        <v>5857526</v>
      </c>
      <c r="F32" s="10"/>
      <c r="G32" s="11"/>
      <c r="H32" s="11"/>
      <c r="M32" s="12"/>
      <c r="N32" s="13"/>
      <c r="P32" s="14"/>
      <c r="Q32" s="21"/>
    </row>
    <row r="33" spans="2:17" ht="19.5" customHeight="1" x14ac:dyDescent="0.3">
      <c r="B33" s="6"/>
      <c r="C33" s="7"/>
      <c r="D33" s="8"/>
      <c r="E33" s="9"/>
      <c r="F33" s="10"/>
      <c r="G33" s="11"/>
      <c r="H33" s="11"/>
      <c r="M33" s="12"/>
      <c r="N33" s="13"/>
    </row>
    <row r="34" spans="2:17" ht="19.5" customHeight="1" x14ac:dyDescent="0.3">
      <c r="B34" s="6" t="s">
        <v>18</v>
      </c>
      <c r="C34" s="7"/>
      <c r="D34" s="8"/>
      <c r="E34" s="20">
        <v>48515026</v>
      </c>
      <c r="F34" s="10"/>
      <c r="G34" s="11"/>
      <c r="H34" s="11"/>
      <c r="M34" s="12"/>
      <c r="N34" s="13"/>
      <c r="P34" s="21"/>
      <c r="Q34" s="21"/>
    </row>
    <row r="35" spans="2:17" ht="19.5" customHeight="1" x14ac:dyDescent="0.3">
      <c r="B35" s="22"/>
      <c r="C35" s="23"/>
      <c r="D35" s="24"/>
      <c r="E35" s="25"/>
      <c r="F35" s="26"/>
      <c r="G35" s="11"/>
      <c r="H35" s="11"/>
      <c r="I35" s="27"/>
      <c r="M35" s="12"/>
      <c r="N35" s="13"/>
    </row>
    <row r="36" spans="2:17" ht="19.5" customHeight="1" x14ac:dyDescent="0.25">
      <c r="B36" s="28"/>
      <c r="C36" s="29"/>
      <c r="D36" s="30"/>
      <c r="E36" s="31"/>
      <c r="F36" s="32"/>
      <c r="G36" s="11"/>
      <c r="H36" s="11"/>
      <c r="I36" s="27"/>
      <c r="M36" s="12"/>
      <c r="N36" s="13"/>
    </row>
    <row r="37" spans="2:17" hidden="1" x14ac:dyDescent="0.2"/>
    <row r="38" spans="2:17" hidden="1" x14ac:dyDescent="0.2">
      <c r="E38" s="21" t="e">
        <f>SUM(#REF!+#REF!+#REF!)</f>
        <v>#REF!</v>
      </c>
    </row>
    <row r="39" spans="2:17" hidden="1" x14ac:dyDescent="0.2">
      <c r="B39" s="33" t="s">
        <v>19</v>
      </c>
      <c r="E39" s="21" t="e">
        <f>SUM(#REF!+#REF!+#REF!)</f>
        <v>#REF!</v>
      </c>
    </row>
    <row r="40" spans="2:17" hidden="1" x14ac:dyDescent="0.2">
      <c r="B40" s="2" t="s">
        <v>20</v>
      </c>
    </row>
    <row r="41" spans="2:17" hidden="1" x14ac:dyDescent="0.2">
      <c r="B41" s="2" t="s">
        <v>21</v>
      </c>
    </row>
    <row r="42" spans="2:17" hidden="1" x14ac:dyDescent="0.2">
      <c r="B42" s="2" t="s">
        <v>22</v>
      </c>
    </row>
    <row r="43" spans="2:17" hidden="1" x14ac:dyDescent="0.2"/>
    <row r="44" spans="2:17" hidden="1" x14ac:dyDescent="0.2"/>
    <row r="45" spans="2:17" hidden="1" x14ac:dyDescent="0.2">
      <c r="B45" s="2" t="s">
        <v>23</v>
      </c>
      <c r="D45" s="2" t="s">
        <v>24</v>
      </c>
    </row>
    <row r="46" spans="2:17" hidden="1" x14ac:dyDescent="0.2">
      <c r="B46" s="2" t="s">
        <v>25</v>
      </c>
      <c r="E46" s="21" t="e">
        <f>SUM(#REF!+#REF!+#REF!)</f>
        <v>#REF!</v>
      </c>
    </row>
    <row r="47" spans="2:17" hidden="1" x14ac:dyDescent="0.2"/>
    <row r="48" spans="2:17" hidden="1" x14ac:dyDescent="0.2">
      <c r="B48" s="2" t="s">
        <v>26</v>
      </c>
    </row>
    <row r="49" spans="2:6" hidden="1" x14ac:dyDescent="0.2"/>
    <row r="50" spans="2:6" hidden="1" x14ac:dyDescent="0.2">
      <c r="B50" s="2" t="s">
        <v>27</v>
      </c>
    </row>
    <row r="51" spans="2:6" hidden="1" x14ac:dyDescent="0.2"/>
    <row r="52" spans="2:6" hidden="1" x14ac:dyDescent="0.2"/>
    <row r="53" spans="2:6" hidden="1" x14ac:dyDescent="0.2"/>
    <row r="54" spans="2:6" hidden="1" x14ac:dyDescent="0.2"/>
    <row r="55" spans="2:6" ht="15.75" hidden="1" x14ac:dyDescent="0.25">
      <c r="B55" s="2" t="s">
        <v>28</v>
      </c>
      <c r="C55" s="12"/>
      <c r="D55" s="13"/>
    </row>
    <row r="56" spans="2:6" ht="15.75" hidden="1" x14ac:dyDescent="0.25">
      <c r="B56" s="2" t="s">
        <v>29</v>
      </c>
      <c r="C56" s="12"/>
      <c r="D56" s="13" t="s">
        <v>30</v>
      </c>
    </row>
    <row r="57" spans="2:6" ht="15.75" hidden="1" x14ac:dyDescent="0.25">
      <c r="B57" s="2" t="s">
        <v>31</v>
      </c>
      <c r="C57" s="12"/>
      <c r="D57" s="13" t="s">
        <v>32</v>
      </c>
    </row>
    <row r="58" spans="2:6" ht="15.75" hidden="1" x14ac:dyDescent="0.25">
      <c r="C58" s="12"/>
      <c r="D58" s="13"/>
    </row>
    <row r="59" spans="2:6" ht="15.75" hidden="1" x14ac:dyDescent="0.25">
      <c r="B59" s="2" t="s">
        <v>33</v>
      </c>
      <c r="C59" s="12"/>
      <c r="D59" s="13"/>
    </row>
    <row r="60" spans="2:6" ht="15.75" hidden="1" x14ac:dyDescent="0.25">
      <c r="C60" s="12"/>
      <c r="D60" s="13"/>
    </row>
    <row r="61" spans="2:6" hidden="1" x14ac:dyDescent="0.2">
      <c r="F61" s="2" t="s">
        <v>34</v>
      </c>
    </row>
    <row r="62" spans="2:6" hidden="1" x14ac:dyDescent="0.2">
      <c r="C62" s="2">
        <f>21*12</f>
        <v>252</v>
      </c>
      <c r="D62" s="2" t="s">
        <v>35</v>
      </c>
      <c r="F62" s="2">
        <f>(252+204)/2</f>
        <v>228</v>
      </c>
    </row>
    <row r="63" spans="2:6" hidden="1" x14ac:dyDescent="0.2">
      <c r="C63" s="2">
        <f>17*12</f>
        <v>204</v>
      </c>
      <c r="D63" s="2" t="s">
        <v>36</v>
      </c>
    </row>
    <row r="64" spans="2:6" hidden="1" x14ac:dyDescent="0.2"/>
    <row r="65" spans="3:6" hidden="1" x14ac:dyDescent="0.2"/>
    <row r="66" spans="3:6" hidden="1" x14ac:dyDescent="0.2">
      <c r="F66" s="2" t="s">
        <v>34</v>
      </c>
    </row>
    <row r="67" spans="3:6" hidden="1" x14ac:dyDescent="0.2">
      <c r="C67" s="2">
        <f>20*12</f>
        <v>240</v>
      </c>
      <c r="D67" s="2" t="s">
        <v>37</v>
      </c>
      <c r="F67" s="2">
        <f>(240+192)/2</f>
        <v>216</v>
      </c>
    </row>
    <row r="68" spans="3:6" hidden="1" x14ac:dyDescent="0.2">
      <c r="C68" s="2">
        <f>16*12</f>
        <v>192</v>
      </c>
      <c r="D68" s="2" t="s">
        <v>38</v>
      </c>
    </row>
  </sheetData>
  <mergeCells count="1">
    <mergeCell ref="B1:F1"/>
  </mergeCells>
  <pageMargins left="0.74803149606299213" right="0.74803149606299213" top="0.47244094488188981" bottom="0.51181102362204722" header="0.51181102362204722" footer="0.51181102362204722"/>
  <pageSetup paperSize="9" scale="59" fitToHeight="5" orientation="landscape" horizontalDpi="200" verticalDpi="200" r:id="rId1"/>
  <headerFooter alignWithMargins="0"/>
  <colBreaks count="2" manualBreakCount="2">
    <brk id="5" max="1048575" man="1"/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SCHEDA OK PER RIUNIONE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Petrucci</dc:creator>
  <cp:lastModifiedBy>Katia Petrucci</cp:lastModifiedBy>
  <dcterms:created xsi:type="dcterms:W3CDTF">2026-07-17T09:30:07Z</dcterms:created>
  <dcterms:modified xsi:type="dcterms:W3CDTF">2026-07-17T13:47:46Z</dcterms:modified>
</cp:coreProperties>
</file>